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00" yWindow="915" windowWidth="20730" windowHeight="8940" activeTab="0"/>
  </bookViews>
  <sheets>
    <sheet name="clubEvents-1" sheetId="1" r:id="rId1"/>
  </sheets>
  <definedNames/>
  <calcPr calcId="125725"/>
</workbook>
</file>

<file path=xl/sharedStrings.xml><?xml version="1.0" encoding="utf-8"?>
<sst xmlns="http://schemas.openxmlformats.org/spreadsheetml/2006/main" count="253" uniqueCount="82">
  <si>
    <t>Start tidspunkt</t>
  </si>
  <si>
    <t>Kamp nr</t>
  </si>
  <si>
    <t>Hjemmelag</t>
  </si>
  <si>
    <t>Bortelag</t>
  </si>
  <si>
    <t>Turnering</t>
  </si>
  <si>
    <t>Bagn Rangers</t>
  </si>
  <si>
    <t>Bagn United</t>
  </si>
  <si>
    <t>G10 5er Avd 12</t>
  </si>
  <si>
    <t>Etnedal</t>
  </si>
  <si>
    <t>Bagn</t>
  </si>
  <si>
    <t>G12 7er Avd 08</t>
  </si>
  <si>
    <t>Øystre Slidre /Rogne Sør</t>
  </si>
  <si>
    <t>J12 7er Avd 06</t>
  </si>
  <si>
    <t>Vang FK jente 10 2 5er</t>
  </si>
  <si>
    <t>Bagn City</t>
  </si>
  <si>
    <t>J10 5er Avd 07</t>
  </si>
  <si>
    <t>Bagn FC</t>
  </si>
  <si>
    <t>Slidre/Røn</t>
  </si>
  <si>
    <t>Fagernes /Aurdal/Leira 2 7er</t>
  </si>
  <si>
    <t>J14 7er avd 02</t>
  </si>
  <si>
    <t>Aurdal/Leira 1</t>
  </si>
  <si>
    <t>Vang FK jente 10 1 5er</t>
  </si>
  <si>
    <t>Øystre Slidre /Rogne</t>
  </si>
  <si>
    <t>Vang ,FK 5er</t>
  </si>
  <si>
    <t>Øystre Slidre Rogne 2 Sør</t>
  </si>
  <si>
    <t>Øystre Slidre Rogne 1 Sør</t>
  </si>
  <si>
    <t>Fagernes J10 3</t>
  </si>
  <si>
    <t>Fagernes</t>
  </si>
  <si>
    <t>Hedalen G12</t>
  </si>
  <si>
    <t>Bagn G/J08 Barcelona</t>
  </si>
  <si>
    <t>G08 5er Avd 10</t>
  </si>
  <si>
    <t>Bagn G/08 Valencia</t>
  </si>
  <si>
    <t>Fagernes 2</t>
  </si>
  <si>
    <t>Bagn G/J08 Milan</t>
  </si>
  <si>
    <t>Bagn G/08 Real Madrid</t>
  </si>
  <si>
    <t>Hedalen</t>
  </si>
  <si>
    <t>Aurdal/Leira 2</t>
  </si>
  <si>
    <t>Fagernes J10 1</t>
  </si>
  <si>
    <t>Fagernes J10 2</t>
  </si>
  <si>
    <t>Fagernes G10 2</t>
  </si>
  <si>
    <t>Skrautvål</t>
  </si>
  <si>
    <t>Aurdal/Leira 3</t>
  </si>
  <si>
    <t>Øystre Slidre Rogne 3 Midt</t>
  </si>
  <si>
    <t>Øystre Slidre Rogne 4 Midt</t>
  </si>
  <si>
    <t>Slidre/Røn 3</t>
  </si>
  <si>
    <t>Øystre Slidre Rogne 5 Midt</t>
  </si>
  <si>
    <t>Slidre/Røn 2</t>
  </si>
  <si>
    <t>Øystre Slidre /Rogne Midt/Nord</t>
  </si>
  <si>
    <t>Etnedal 2</t>
  </si>
  <si>
    <t>Begnadalen knøtter</t>
  </si>
  <si>
    <t>Nordre Land 2</t>
  </si>
  <si>
    <t>Dommer</t>
  </si>
  <si>
    <t>Tirill Østgård</t>
  </si>
  <si>
    <t>Vetle Johansen</t>
  </si>
  <si>
    <t>Sandra Nybråten</t>
  </si>
  <si>
    <t>Maiken og Sandra</t>
  </si>
  <si>
    <t>Maiken/Sandra</t>
  </si>
  <si>
    <t xml:space="preserve">Vetle Johansen </t>
  </si>
  <si>
    <t>Jonas Nybråten</t>
  </si>
  <si>
    <t xml:space="preserve"> Kristian Granås</t>
  </si>
  <si>
    <t>Stian Granås</t>
  </si>
  <si>
    <t>Kristian Granås</t>
  </si>
  <si>
    <t>Svein Granås</t>
  </si>
  <si>
    <t>Åse Granås</t>
  </si>
  <si>
    <t>s 7-14</t>
  </si>
  <si>
    <t>resultat</t>
  </si>
  <si>
    <t>t  3-2</t>
  </si>
  <si>
    <t>s 0-4</t>
  </si>
  <si>
    <t>s 4-7</t>
  </si>
  <si>
    <t>s 1-5</t>
  </si>
  <si>
    <t>s 10-2</t>
  </si>
  <si>
    <t>s 0-18</t>
  </si>
  <si>
    <t>s 7-2</t>
  </si>
  <si>
    <t>s 16-2</t>
  </si>
  <si>
    <t>s 8-4</t>
  </si>
  <si>
    <t>u 3-3</t>
  </si>
  <si>
    <t>s 4-16</t>
  </si>
  <si>
    <t>t 4-5</t>
  </si>
  <si>
    <t>s 9-1</t>
  </si>
  <si>
    <t>s 6-8</t>
  </si>
  <si>
    <t>s 1-12</t>
  </si>
  <si>
    <t>t 14-0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</si>
</sst>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22" fontId="18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22" fontId="18" fillId="32" borderId="10" xfId="0" applyNumberFormat="1" applyFont="1" applyFill="1" applyBorder="1" applyAlignment="1">
      <alignment wrapText="1"/>
    </xf>
    <xf numFmtId="0" fontId="18" fillId="32" borderId="10" xfId="0" applyFont="1" applyFill="1" applyBorder="1" applyAlignment="1">
      <alignment wrapText="1"/>
    </xf>
    <xf numFmtId="0" fontId="0" fillId="32" borderId="10" xfId="0" applyFill="1" applyBorder="1" applyAlignment="1">
      <alignment wrapText="1"/>
    </xf>
    <xf numFmtId="22" fontId="18" fillId="10" borderId="10" xfId="0" applyNumberFormat="1" applyFont="1" applyFill="1" applyBorder="1" applyAlignment="1">
      <alignment wrapText="1"/>
    </xf>
    <xf numFmtId="0" fontId="18" fillId="10" borderId="10" xfId="0" applyFont="1" applyFill="1" applyBorder="1" applyAlignment="1">
      <alignment wrapText="1"/>
    </xf>
    <xf numFmtId="0" fontId="0" fillId="10" borderId="10" xfId="0" applyFill="1" applyBorder="1" applyAlignment="1">
      <alignment wrapText="1"/>
    </xf>
    <xf numFmtId="22" fontId="18" fillId="16" borderId="10" xfId="0" applyNumberFormat="1" applyFont="1" applyFill="1" applyBorder="1" applyAlignment="1">
      <alignment wrapText="1"/>
    </xf>
    <xf numFmtId="0" fontId="18" fillId="16" borderId="10" xfId="0" applyFont="1" applyFill="1" applyBorder="1" applyAlignment="1">
      <alignment wrapText="1"/>
    </xf>
    <xf numFmtId="0" fontId="0" fillId="16" borderId="10" xfId="0" applyFill="1" applyBorder="1" applyAlignment="1">
      <alignment wrapText="1"/>
    </xf>
    <xf numFmtId="22" fontId="18" fillId="33" borderId="10" xfId="0" applyNumberFormat="1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22" fontId="18" fillId="34" borderId="10" xfId="0" applyNumberFormat="1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22" fontId="18" fillId="18" borderId="10" xfId="0" applyNumberFormat="1" applyFont="1" applyFill="1" applyBorder="1" applyAlignment="1">
      <alignment wrapText="1"/>
    </xf>
    <xf numFmtId="0" fontId="18" fillId="18" borderId="10" xfId="0" applyFont="1" applyFill="1" applyBorder="1" applyAlignment="1">
      <alignment wrapText="1"/>
    </xf>
    <xf numFmtId="0" fontId="0" fillId="18" borderId="10" xfId="0" applyFill="1" applyBorder="1" applyAlignment="1">
      <alignment wrapText="1"/>
    </xf>
    <xf numFmtId="22" fontId="18" fillId="35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0" fillId="33" borderId="0" xfId="0" applyFill="1"/>
    <xf numFmtId="0" fontId="20" fillId="0" borderId="10" xfId="0" applyFont="1" applyBorder="1" applyAlignment="1">
      <alignment horizontal="center" vertical="center" wrapText="1"/>
    </xf>
    <xf numFmtId="2" fontId="18" fillId="16" borderId="10" xfId="0" applyNumberFormat="1" applyFont="1" applyFill="1" applyBorder="1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tel" xfId="20"/>
    <cellStyle name="Overskrift 1" xfId="21"/>
    <cellStyle name="Overskrift 2" xfId="22"/>
    <cellStyle name="Overskrift 3" xfId="23"/>
    <cellStyle name="Overskrift 4" xfId="24"/>
    <cellStyle name="God" xfId="25"/>
    <cellStyle name="Dårlig" xfId="26"/>
    <cellStyle name="Nøytral" xfId="27"/>
    <cellStyle name="Inndata" xfId="28"/>
    <cellStyle name="Utdata" xfId="29"/>
    <cellStyle name="Beregning" xfId="30"/>
    <cellStyle name="Koblet celle" xfId="31"/>
    <cellStyle name="Kontrollcelle" xfId="32"/>
    <cellStyle name="Varseltekst" xfId="33"/>
    <cellStyle name="Merknad" xfId="34"/>
    <cellStyle name="Forklarende tekst" xfId="35"/>
    <cellStyle name="Totalt" xfId="36"/>
    <cellStyle name="Uthevingsfarge1" xfId="37"/>
    <cellStyle name="20% - uthevingsfarge 1" xfId="38"/>
    <cellStyle name="40% - uthevingsfarge 1" xfId="39"/>
    <cellStyle name="60% - uthevingsfarge 1" xfId="40"/>
    <cellStyle name="Uthevingsfarge2" xfId="41"/>
    <cellStyle name="20% - uthevingsfarge 2" xfId="42"/>
    <cellStyle name="40% - uthevingsfarge 2" xfId="43"/>
    <cellStyle name="60% - uthevingsfarge 2" xfId="44"/>
    <cellStyle name="Uthevingsfarge3" xfId="45"/>
    <cellStyle name="20% - uthevingsfarge 3" xfId="46"/>
    <cellStyle name="40% - uthevingsfarge 3" xfId="47"/>
    <cellStyle name="60% - uthevingsfarge 3" xfId="48"/>
    <cellStyle name="Uthevingsfarge4" xfId="49"/>
    <cellStyle name="20% - uthevingsfarge 4" xfId="50"/>
    <cellStyle name="40% - uthevingsfarge 4" xfId="51"/>
    <cellStyle name="60% - uthevingsfarge 4" xfId="52"/>
    <cellStyle name="Uthevingsfarge5" xfId="53"/>
    <cellStyle name="20% - uthevingsfarge 5" xfId="54"/>
    <cellStyle name="40% - uthevingsfarge 5" xfId="55"/>
    <cellStyle name="60% - uthevingsfarge 5" xfId="56"/>
    <cellStyle name="Uthevingsfarge6" xfId="57"/>
    <cellStyle name="20% - uthevingsfarge 6" xfId="58"/>
    <cellStyle name="40% - uthevingsfarge 6" xfId="59"/>
    <cellStyle name="60% - uthevingsfarge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workbookViewId="0" topLeftCell="A6">
      <selection activeCell="B17" sqref="B17"/>
    </sheetView>
  </sheetViews>
  <sheetFormatPr defaultColWidth="11.421875" defaultRowHeight="15"/>
  <cols>
    <col min="1" max="1" width="14.8515625" style="0" bestFit="1" customWidth="1"/>
    <col min="2" max="2" width="6.7109375" style="0" customWidth="1"/>
    <col min="3" max="3" width="13.57421875" style="0" bestFit="1" customWidth="1"/>
    <col min="4" max="4" width="24.140625" style="0" customWidth="1"/>
    <col min="5" max="5" width="22.00390625" style="0" bestFit="1" customWidth="1"/>
    <col min="6" max="6" width="17.8515625" style="0" customWidth="1"/>
    <col min="7" max="7" width="13.140625" style="0" bestFit="1" customWidth="1"/>
  </cols>
  <sheetData>
    <row r="1" spans="1:7" ht="15">
      <c r="A1" s="1" t="s">
        <v>0</v>
      </c>
      <c r="B1" s="26" t="s">
        <v>65</v>
      </c>
      <c r="C1" s="1" t="s">
        <v>1</v>
      </c>
      <c r="D1" s="1" t="s">
        <v>2</v>
      </c>
      <c r="E1" s="1" t="s">
        <v>3</v>
      </c>
      <c r="F1" s="1" t="s">
        <v>51</v>
      </c>
      <c r="G1" s="1" t="s">
        <v>4</v>
      </c>
    </row>
    <row r="2" spans="1:7" ht="15">
      <c r="A2" s="11">
        <v>41764.75</v>
      </c>
      <c r="B2" s="27" t="s">
        <v>68</v>
      </c>
      <c r="C2" s="12" t="str">
        <f>"04110512002"</f>
        <v>04110512002</v>
      </c>
      <c r="D2" s="12" t="s">
        <v>5</v>
      </c>
      <c r="E2" s="12" t="s">
        <v>6</v>
      </c>
      <c r="F2" s="13" t="s">
        <v>52</v>
      </c>
      <c r="G2" s="12" t="s">
        <v>7</v>
      </c>
    </row>
    <row r="3" spans="1:7" ht="15">
      <c r="A3" s="14">
        <v>41766.75</v>
      </c>
      <c r="B3" s="14" t="s">
        <v>64</v>
      </c>
      <c r="C3" s="15" t="str">
        <f>"04112708001"</f>
        <v>04112708001</v>
      </c>
      <c r="D3" s="15" t="s">
        <v>8</v>
      </c>
      <c r="E3" s="15" t="s">
        <v>9</v>
      </c>
      <c r="F3" s="16"/>
      <c r="G3" s="15" t="s">
        <v>10</v>
      </c>
    </row>
    <row r="4" spans="1:7" ht="15">
      <c r="A4" s="2">
        <v>41767</v>
      </c>
      <c r="B4" s="2" t="s">
        <v>66</v>
      </c>
      <c r="C4" s="4" t="str">
        <f>"04212706003"</f>
        <v>04212706003</v>
      </c>
      <c r="D4" s="4" t="s">
        <v>11</v>
      </c>
      <c r="E4" s="4" t="s">
        <v>9</v>
      </c>
      <c r="F4" s="3"/>
      <c r="G4" s="4" t="s">
        <v>12</v>
      </c>
    </row>
    <row r="5" spans="1:7" ht="15">
      <c r="A5" s="2">
        <v>41767</v>
      </c>
      <c r="B5" s="2" t="s">
        <v>69</v>
      </c>
      <c r="C5" s="4" t="str">
        <f>"04210507005"</f>
        <v>04210507005</v>
      </c>
      <c r="D5" s="4" t="s">
        <v>13</v>
      </c>
      <c r="E5" s="4" t="s">
        <v>14</v>
      </c>
      <c r="F5" s="3"/>
      <c r="G5" s="4" t="s">
        <v>15</v>
      </c>
    </row>
    <row r="6" spans="1:7" ht="15">
      <c r="A6" s="20">
        <v>41767.75</v>
      </c>
      <c r="B6" s="20" t="s">
        <v>74</v>
      </c>
      <c r="C6" s="21" t="str">
        <f>"04210507004"</f>
        <v>04210507004</v>
      </c>
      <c r="D6" s="21" t="s">
        <v>16</v>
      </c>
      <c r="E6" s="21" t="s">
        <v>17</v>
      </c>
      <c r="F6" s="22" t="s">
        <v>53</v>
      </c>
      <c r="G6" s="21" t="s">
        <v>15</v>
      </c>
    </row>
    <row r="7" spans="1:7" ht="15">
      <c r="A7" s="2">
        <v>41767.770833333336</v>
      </c>
      <c r="B7" s="2" t="s">
        <v>67</v>
      </c>
      <c r="C7" s="4" t="str">
        <f>"04214702002"</f>
        <v>04214702002</v>
      </c>
      <c r="D7" s="4" t="s">
        <v>18</v>
      </c>
      <c r="E7" s="4" t="s">
        <v>9</v>
      </c>
      <c r="F7" s="4"/>
      <c r="G7" s="4" t="s">
        <v>19</v>
      </c>
    </row>
    <row r="8" spans="1:7" ht="15">
      <c r="A8" s="2">
        <v>41771</v>
      </c>
      <c r="B8" s="2" t="s">
        <v>71</v>
      </c>
      <c r="C8" s="4" t="str">
        <f>"04110512008"</f>
        <v>04110512008</v>
      </c>
      <c r="D8" s="4" t="s">
        <v>20</v>
      </c>
      <c r="E8" s="4" t="s">
        <v>5</v>
      </c>
      <c r="F8" s="3"/>
      <c r="G8" s="4" t="s">
        <v>7</v>
      </c>
    </row>
    <row r="9" spans="1:7" ht="15">
      <c r="A9" s="8">
        <v>41772.75</v>
      </c>
      <c r="B9" s="8" t="s">
        <v>72</v>
      </c>
      <c r="C9" s="9" t="str">
        <f>"04212706005"</f>
        <v>04212706005</v>
      </c>
      <c r="D9" s="9" t="s">
        <v>9</v>
      </c>
      <c r="E9" s="9" t="s">
        <v>8</v>
      </c>
      <c r="F9" s="10" t="s">
        <v>54</v>
      </c>
      <c r="G9" s="9" t="s">
        <v>12</v>
      </c>
    </row>
    <row r="10" spans="1:7" ht="15">
      <c r="A10" s="5">
        <v>41773.75</v>
      </c>
      <c r="B10" s="5" t="s">
        <v>70</v>
      </c>
      <c r="C10" s="6" t="str">
        <f>"04112708007"</f>
        <v>04112708007</v>
      </c>
      <c r="D10" s="6" t="s">
        <v>9</v>
      </c>
      <c r="E10" s="6" t="s">
        <v>20</v>
      </c>
      <c r="F10" s="7" t="s">
        <v>62</v>
      </c>
      <c r="G10" s="6" t="s">
        <v>10</v>
      </c>
    </row>
    <row r="11" spans="1:7" ht="15">
      <c r="A11" s="20">
        <v>41774.75</v>
      </c>
      <c r="B11" s="20" t="s">
        <v>77</v>
      </c>
      <c r="C11" s="21" t="str">
        <f>"04210507009"</f>
        <v>04210507009</v>
      </c>
      <c r="D11" s="21" t="s">
        <v>14</v>
      </c>
      <c r="E11" s="21" t="s">
        <v>21</v>
      </c>
      <c r="F11" s="22" t="s">
        <v>55</v>
      </c>
      <c r="G11" s="21" t="s">
        <v>15</v>
      </c>
    </row>
    <row r="12" spans="1:7" ht="15">
      <c r="A12" s="2">
        <v>41774</v>
      </c>
      <c r="B12" s="2" t="s">
        <v>78</v>
      </c>
      <c r="C12" s="4" t="str">
        <f>"04210507006"</f>
        <v>04210507006</v>
      </c>
      <c r="D12" s="4" t="s">
        <v>22</v>
      </c>
      <c r="E12" s="4" t="s">
        <v>16</v>
      </c>
      <c r="F12" s="3"/>
      <c r="G12" s="4" t="s">
        <v>15</v>
      </c>
    </row>
    <row r="13" spans="1:7" ht="15">
      <c r="A13" s="23">
        <v>41772.802083333336</v>
      </c>
      <c r="B13" s="23" t="s">
        <v>73</v>
      </c>
      <c r="C13" s="24" t="str">
        <f>"04214702006"</f>
        <v>04214702006</v>
      </c>
      <c r="D13" s="24" t="s">
        <v>9</v>
      </c>
      <c r="E13" s="24" t="s">
        <v>23</v>
      </c>
      <c r="F13" s="24" t="s">
        <v>56</v>
      </c>
      <c r="G13" s="24" t="s">
        <v>19</v>
      </c>
    </row>
    <row r="14" spans="1:7" ht="15">
      <c r="A14" s="2">
        <v>41778</v>
      </c>
      <c r="B14" s="2" t="s">
        <v>76</v>
      </c>
      <c r="C14" s="4" t="str">
        <f>"04110512013"</f>
        <v>04110512013</v>
      </c>
      <c r="D14" s="4" t="s">
        <v>24</v>
      </c>
      <c r="E14" s="4" t="s">
        <v>6</v>
      </c>
      <c r="F14" s="3"/>
      <c r="G14" s="4" t="s">
        <v>7</v>
      </c>
    </row>
    <row r="15" spans="1:7" ht="15">
      <c r="A15" s="11">
        <v>41778.75</v>
      </c>
      <c r="B15" s="11" t="s">
        <v>75</v>
      </c>
      <c r="C15" s="12" t="str">
        <f>"04110512011"</f>
        <v>04110512011</v>
      </c>
      <c r="D15" s="12" t="s">
        <v>5</v>
      </c>
      <c r="E15" s="12" t="s">
        <v>25</v>
      </c>
      <c r="F15" s="13" t="s">
        <v>53</v>
      </c>
      <c r="G15" s="12" t="s">
        <v>7</v>
      </c>
    </row>
    <row r="16" spans="1:7" ht="15">
      <c r="A16" s="2">
        <v>41779</v>
      </c>
      <c r="B16" s="2" t="s">
        <v>80</v>
      </c>
      <c r="C16" s="4" t="str">
        <f>"04210507011"</f>
        <v>04210507011</v>
      </c>
      <c r="D16" s="4" t="s">
        <v>26</v>
      </c>
      <c r="E16" s="4" t="s">
        <v>14</v>
      </c>
      <c r="F16" s="3"/>
      <c r="G16" s="4" t="s">
        <v>15</v>
      </c>
    </row>
    <row r="17" spans="1:7" ht="15">
      <c r="A17" s="2">
        <v>41779</v>
      </c>
      <c r="B17" s="2" t="s">
        <v>81</v>
      </c>
      <c r="C17" s="4" t="str">
        <f>"04212706010"</f>
        <v>04212706010</v>
      </c>
      <c r="D17" s="4" t="s">
        <v>27</v>
      </c>
      <c r="E17" s="4" t="s">
        <v>9</v>
      </c>
      <c r="F17" s="3"/>
      <c r="G17" s="4" t="s">
        <v>12</v>
      </c>
    </row>
    <row r="18" spans="1:7" ht="15">
      <c r="A18" s="14">
        <v>41780</v>
      </c>
      <c r="B18" s="14" t="s">
        <v>79</v>
      </c>
      <c r="C18" s="15" t="str">
        <f>"04112708018"</f>
        <v>04112708018</v>
      </c>
      <c r="D18" s="15" t="s">
        <v>28</v>
      </c>
      <c r="E18" s="15" t="s">
        <v>9</v>
      </c>
      <c r="F18" s="16"/>
      <c r="G18" s="15" t="s">
        <v>10</v>
      </c>
    </row>
    <row r="19" spans="1:7" ht="15">
      <c r="A19" s="2">
        <v>41781</v>
      </c>
      <c r="B19" s="2"/>
      <c r="C19" s="4" t="str">
        <f>"04108510012"</f>
        <v>04108510012</v>
      </c>
      <c r="D19" s="4" t="s">
        <v>27</v>
      </c>
      <c r="E19" s="4" t="s">
        <v>29</v>
      </c>
      <c r="F19" s="4"/>
      <c r="G19" s="4" t="s">
        <v>30</v>
      </c>
    </row>
    <row r="20" spans="1:7" ht="15">
      <c r="A20" s="2">
        <v>41781.75</v>
      </c>
      <c r="B20" s="2"/>
      <c r="C20" s="4" t="str">
        <f>"04108510009"</f>
        <v>04108510009</v>
      </c>
      <c r="D20" s="4" t="s">
        <v>31</v>
      </c>
      <c r="E20" s="4" t="s">
        <v>24</v>
      </c>
      <c r="F20" s="4" t="s">
        <v>59</v>
      </c>
      <c r="G20" s="4" t="s">
        <v>30</v>
      </c>
    </row>
    <row r="21" spans="1:7" ht="15">
      <c r="A21" s="2">
        <v>41781</v>
      </c>
      <c r="B21" s="2"/>
      <c r="C21" s="4" t="str">
        <f>"04108510013"</f>
        <v>04108510013</v>
      </c>
      <c r="D21" s="4" t="s">
        <v>32</v>
      </c>
      <c r="E21" s="4" t="s">
        <v>33</v>
      </c>
      <c r="F21" s="4"/>
      <c r="G21" s="4" t="s">
        <v>30</v>
      </c>
    </row>
    <row r="22" spans="1:7" ht="15">
      <c r="A22" s="2">
        <v>41781.75</v>
      </c>
      <c r="B22" s="2"/>
      <c r="C22" s="4" t="str">
        <f>"04108510008"</f>
        <v>04108510008</v>
      </c>
      <c r="D22" s="4" t="s">
        <v>34</v>
      </c>
      <c r="E22" s="4" t="s">
        <v>25</v>
      </c>
      <c r="F22" s="4" t="s">
        <v>57</v>
      </c>
      <c r="G22" s="4" t="s">
        <v>30</v>
      </c>
    </row>
    <row r="23" spans="1:7" ht="15">
      <c r="A23" s="2">
        <v>41781</v>
      </c>
      <c r="B23" s="2"/>
      <c r="C23" s="4" t="str">
        <f>"04210507013"</f>
        <v>04210507013</v>
      </c>
      <c r="D23" s="4" t="s">
        <v>16</v>
      </c>
      <c r="E23" s="4" t="s">
        <v>20</v>
      </c>
      <c r="F23" s="3" t="s">
        <v>52</v>
      </c>
      <c r="G23" s="4" t="s">
        <v>15</v>
      </c>
    </row>
    <row r="24" spans="1:7" ht="15">
      <c r="A24" s="2">
        <v>41781.75</v>
      </c>
      <c r="B24" s="2"/>
      <c r="C24" s="4" t="str">
        <f>"04108510010"</f>
        <v>04108510010</v>
      </c>
      <c r="D24" s="4" t="s">
        <v>34</v>
      </c>
      <c r="E24" s="4" t="s">
        <v>24</v>
      </c>
      <c r="F24" s="4" t="s">
        <v>58</v>
      </c>
      <c r="G24" s="4" t="s">
        <v>30</v>
      </c>
    </row>
    <row r="25" spans="1:7" ht="15">
      <c r="A25" s="2">
        <v>41781.041666666664</v>
      </c>
      <c r="B25" s="2"/>
      <c r="C25" s="4" t="str">
        <f>"04108510015"</f>
        <v>04108510015</v>
      </c>
      <c r="D25" s="4" t="s">
        <v>32</v>
      </c>
      <c r="E25" s="4" t="s">
        <v>29</v>
      </c>
      <c r="F25" s="4"/>
      <c r="G25" s="4" t="s">
        <v>30</v>
      </c>
    </row>
    <row r="26" spans="1:7" ht="15">
      <c r="A26" s="2">
        <v>41781.75</v>
      </c>
      <c r="B26" s="2"/>
      <c r="C26" s="4" t="str">
        <f>"04108510011"</f>
        <v>04108510011</v>
      </c>
      <c r="D26" s="4" t="s">
        <v>31</v>
      </c>
      <c r="E26" s="4" t="s">
        <v>25</v>
      </c>
      <c r="F26" s="4" t="s">
        <v>60</v>
      </c>
      <c r="G26" s="4" t="s">
        <v>30</v>
      </c>
    </row>
    <row r="27" spans="1:7" ht="15">
      <c r="A27" s="2">
        <v>41781.041666666664</v>
      </c>
      <c r="B27" s="2"/>
      <c r="C27" s="4" t="str">
        <f>"04108510014"</f>
        <v>04108510014</v>
      </c>
      <c r="D27" s="4" t="s">
        <v>27</v>
      </c>
      <c r="E27" s="4" t="s">
        <v>33</v>
      </c>
      <c r="F27" s="4"/>
      <c r="G27" s="4" t="s">
        <v>30</v>
      </c>
    </row>
    <row r="28" spans="1:7" ht="15">
      <c r="A28" s="2">
        <v>41781.791666666664</v>
      </c>
      <c r="B28" s="2"/>
      <c r="C28" s="4" t="str">
        <f>"04214702009"</f>
        <v>04214702009</v>
      </c>
      <c r="D28" s="4" t="s">
        <v>17</v>
      </c>
      <c r="E28" s="4" t="s">
        <v>9</v>
      </c>
      <c r="F28" s="4"/>
      <c r="G28" s="4" t="s">
        <v>19</v>
      </c>
    </row>
    <row r="29" spans="1:7" ht="15">
      <c r="A29" s="11">
        <v>41785.75</v>
      </c>
      <c r="B29" s="11"/>
      <c r="C29" s="12" t="str">
        <f>"04110512016"</f>
        <v>04110512016</v>
      </c>
      <c r="D29" s="12" t="s">
        <v>6</v>
      </c>
      <c r="E29" s="12" t="s">
        <v>35</v>
      </c>
      <c r="F29" s="13" t="s">
        <v>53</v>
      </c>
      <c r="G29" s="12" t="s">
        <v>7</v>
      </c>
    </row>
    <row r="30" spans="1:7" ht="15">
      <c r="A30" s="2">
        <v>41785</v>
      </c>
      <c r="B30" s="2"/>
      <c r="C30" s="4" t="str">
        <f>"04110512019"</f>
        <v>04110512019</v>
      </c>
      <c r="D30" s="4" t="s">
        <v>8</v>
      </c>
      <c r="E30" s="4" t="s">
        <v>5</v>
      </c>
      <c r="F30" s="3"/>
      <c r="G30" s="4" t="s">
        <v>7</v>
      </c>
    </row>
    <row r="31" spans="1:7" ht="15">
      <c r="A31" s="14">
        <v>41786</v>
      </c>
      <c r="B31" s="14"/>
      <c r="C31" s="15" t="str">
        <f>"04112708023"</f>
        <v>04112708023</v>
      </c>
      <c r="D31" s="15" t="s">
        <v>36</v>
      </c>
      <c r="E31" s="15" t="s">
        <v>9</v>
      </c>
      <c r="F31" s="16"/>
      <c r="G31" s="15" t="s">
        <v>10</v>
      </c>
    </row>
    <row r="32" spans="1:7" ht="15">
      <c r="A32" s="17">
        <v>41786.75</v>
      </c>
      <c r="B32" s="17"/>
      <c r="C32" s="18" t="str">
        <f>"04212706014"</f>
        <v>04212706014</v>
      </c>
      <c r="D32" s="18" t="s">
        <v>9</v>
      </c>
      <c r="E32" s="18" t="s">
        <v>20</v>
      </c>
      <c r="F32" s="19" t="s">
        <v>58</v>
      </c>
      <c r="G32" s="18" t="s">
        <v>12</v>
      </c>
    </row>
    <row r="33" spans="1:7" ht="15">
      <c r="A33" s="2">
        <v>41787</v>
      </c>
      <c r="B33" s="2"/>
      <c r="C33" s="4" t="str">
        <f>"04210507017"</f>
        <v>04210507017</v>
      </c>
      <c r="D33" s="4" t="s">
        <v>37</v>
      </c>
      <c r="E33" s="4" t="s">
        <v>16</v>
      </c>
      <c r="F33" s="3"/>
      <c r="G33" s="4" t="s">
        <v>15</v>
      </c>
    </row>
    <row r="34" spans="1:7" ht="15">
      <c r="A34" s="20">
        <v>41787.75</v>
      </c>
      <c r="B34" s="20"/>
      <c r="C34" s="21" t="str">
        <f>"04210507018"</f>
        <v>04210507018</v>
      </c>
      <c r="D34" s="21" t="s">
        <v>14</v>
      </c>
      <c r="E34" s="21" t="s">
        <v>38</v>
      </c>
      <c r="F34" s="22" t="s">
        <v>61</v>
      </c>
      <c r="G34" s="21" t="s">
        <v>15</v>
      </c>
    </row>
    <row r="35" spans="1:7" ht="15">
      <c r="A35" s="23">
        <v>41787.791666666664</v>
      </c>
      <c r="B35" s="23"/>
      <c r="C35" s="24" t="str">
        <f>"04214702015"</f>
        <v>04214702015</v>
      </c>
      <c r="D35" s="24" t="s">
        <v>9</v>
      </c>
      <c r="E35" s="24" t="s">
        <v>35</v>
      </c>
      <c r="F35" s="24" t="s">
        <v>56</v>
      </c>
      <c r="G35" s="24" t="s">
        <v>19</v>
      </c>
    </row>
    <row r="36" spans="1:7" ht="15">
      <c r="A36" s="2">
        <v>41793</v>
      </c>
      <c r="B36" s="2"/>
      <c r="C36" s="4" t="str">
        <f>"04110512023"</f>
        <v>04110512023</v>
      </c>
      <c r="D36" s="4" t="s">
        <v>39</v>
      </c>
      <c r="E36" s="4" t="s">
        <v>6</v>
      </c>
      <c r="F36" s="3"/>
      <c r="G36" s="4" t="s">
        <v>7</v>
      </c>
    </row>
    <row r="37" spans="1:7" ht="15">
      <c r="A37" s="2">
        <v>41793</v>
      </c>
      <c r="B37" s="2"/>
      <c r="C37" s="4" t="str">
        <f>"04212706019"</f>
        <v>04212706019</v>
      </c>
      <c r="D37" s="4" t="s">
        <v>35</v>
      </c>
      <c r="E37" s="4" t="s">
        <v>9</v>
      </c>
      <c r="F37" s="3"/>
      <c r="G37" s="4" t="s">
        <v>12</v>
      </c>
    </row>
    <row r="38" spans="1:7" ht="15">
      <c r="A38" s="5">
        <v>41793.75</v>
      </c>
      <c r="B38" s="5"/>
      <c r="C38" s="6" t="str">
        <f>"04112708029"</f>
        <v>04112708029</v>
      </c>
      <c r="D38" s="6" t="s">
        <v>9</v>
      </c>
      <c r="E38" s="6" t="s">
        <v>22</v>
      </c>
      <c r="F38" s="7" t="s">
        <v>58</v>
      </c>
      <c r="G38" s="6" t="s">
        <v>10</v>
      </c>
    </row>
    <row r="39" spans="1:7" ht="15">
      <c r="A39" s="2">
        <v>41795</v>
      </c>
      <c r="B39" s="2"/>
      <c r="C39" s="4" t="str">
        <f>"04108510045"</f>
        <v>04108510045</v>
      </c>
      <c r="D39" s="4" t="s">
        <v>40</v>
      </c>
      <c r="E39" s="4" t="s">
        <v>34</v>
      </c>
      <c r="F39" s="4"/>
      <c r="G39" s="4" t="s">
        <v>30</v>
      </c>
    </row>
    <row r="40" spans="1:7" ht="15">
      <c r="A40" s="20">
        <v>41795.75</v>
      </c>
      <c r="B40" s="20"/>
      <c r="C40" s="21" t="str">
        <f>"04210507021"</f>
        <v>04210507021</v>
      </c>
      <c r="D40" s="21" t="s">
        <v>16</v>
      </c>
      <c r="E40" s="21" t="s">
        <v>14</v>
      </c>
      <c r="F40" s="22" t="s">
        <v>61</v>
      </c>
      <c r="G40" s="21" t="s">
        <v>15</v>
      </c>
    </row>
    <row r="41" spans="1:7" ht="15">
      <c r="A41" s="2">
        <v>41795</v>
      </c>
      <c r="B41" s="2"/>
      <c r="C41" s="4" t="str">
        <f>"04108510046"</f>
        <v>04108510046</v>
      </c>
      <c r="D41" s="4" t="s">
        <v>41</v>
      </c>
      <c r="E41" s="4" t="s">
        <v>31</v>
      </c>
      <c r="F41" s="4"/>
      <c r="G41" s="4" t="s">
        <v>30</v>
      </c>
    </row>
    <row r="42" spans="1:7" ht="26.25">
      <c r="A42" s="2">
        <v>41795.75</v>
      </c>
      <c r="B42" s="2"/>
      <c r="C42" s="4" t="str">
        <f>"04108510041"</f>
        <v>04108510041</v>
      </c>
      <c r="D42" s="4" t="s">
        <v>29</v>
      </c>
      <c r="E42" s="4" t="s">
        <v>42</v>
      </c>
      <c r="F42" s="4" t="s">
        <v>53</v>
      </c>
      <c r="G42" s="4" t="s">
        <v>30</v>
      </c>
    </row>
    <row r="43" spans="1:7" ht="26.25">
      <c r="A43" s="2">
        <v>41795.75</v>
      </c>
      <c r="B43" s="2"/>
      <c r="C43" s="4" t="str">
        <f>"04108510042"</f>
        <v>04108510042</v>
      </c>
      <c r="D43" s="4" t="s">
        <v>33</v>
      </c>
      <c r="E43" s="4" t="s">
        <v>43</v>
      </c>
      <c r="F43" s="4" t="s">
        <v>61</v>
      </c>
      <c r="G43" s="4" t="s">
        <v>30</v>
      </c>
    </row>
    <row r="44" spans="1:7" ht="26.25">
      <c r="A44" s="2">
        <v>41795.75</v>
      </c>
      <c r="B44" s="2"/>
      <c r="C44" s="4" t="str">
        <f>"04108510043"</f>
        <v>04108510043</v>
      </c>
      <c r="D44" s="4" t="s">
        <v>29</v>
      </c>
      <c r="E44" s="4" t="s">
        <v>43</v>
      </c>
      <c r="F44" s="4" t="s">
        <v>58</v>
      </c>
      <c r="G44" s="4" t="s">
        <v>30</v>
      </c>
    </row>
    <row r="45" spans="1:7" ht="15">
      <c r="A45" s="2">
        <v>41795.75</v>
      </c>
      <c r="B45" s="2"/>
      <c r="C45" s="4" t="str">
        <f>"04108510048"</f>
        <v>04108510048</v>
      </c>
      <c r="D45" s="4" t="s">
        <v>31</v>
      </c>
      <c r="E45" s="4" t="s">
        <v>44</v>
      </c>
      <c r="F45" s="4" t="s">
        <v>62</v>
      </c>
      <c r="G45" s="4" t="s">
        <v>30</v>
      </c>
    </row>
    <row r="46" spans="1:7" ht="26.25">
      <c r="A46" s="2">
        <v>41795.75</v>
      </c>
      <c r="B46" s="2"/>
      <c r="C46" s="4" t="str">
        <f>"04108510044"</f>
        <v>04108510044</v>
      </c>
      <c r="D46" s="4" t="s">
        <v>33</v>
      </c>
      <c r="E46" s="4" t="s">
        <v>42</v>
      </c>
      <c r="F46" s="4" t="s">
        <v>60</v>
      </c>
      <c r="G46" s="4" t="s">
        <v>30</v>
      </c>
    </row>
    <row r="47" spans="1:7" ht="26.25">
      <c r="A47" s="2">
        <v>41795.75</v>
      </c>
      <c r="B47" s="2"/>
      <c r="C47" s="4" t="str">
        <f>"04108510047"</f>
        <v>04108510047</v>
      </c>
      <c r="D47" s="4" t="s">
        <v>34</v>
      </c>
      <c r="E47" s="4" t="s">
        <v>45</v>
      </c>
      <c r="F47" s="4" t="s">
        <v>63</v>
      </c>
      <c r="G47" s="4" t="s">
        <v>30</v>
      </c>
    </row>
    <row r="48" spans="1:7" ht="15">
      <c r="A48" s="17">
        <v>41800.75</v>
      </c>
      <c r="B48" s="17"/>
      <c r="C48" s="18" t="str">
        <f>"04212706023"</f>
        <v>04212706023</v>
      </c>
      <c r="D48" s="18" t="s">
        <v>9</v>
      </c>
      <c r="E48" s="18" t="s">
        <v>17</v>
      </c>
      <c r="F48" s="19" t="s">
        <v>52</v>
      </c>
      <c r="G48" s="18" t="s">
        <v>12</v>
      </c>
    </row>
    <row r="49" spans="1:7" ht="15">
      <c r="A49" s="14">
        <v>41801</v>
      </c>
      <c r="B49" s="14"/>
      <c r="C49" s="15" t="str">
        <f>"04112708034"</f>
        <v>04112708034</v>
      </c>
      <c r="D49" s="15" t="s">
        <v>46</v>
      </c>
      <c r="E49" s="15" t="s">
        <v>9</v>
      </c>
      <c r="F49" s="16"/>
      <c r="G49" s="15" t="s">
        <v>10</v>
      </c>
    </row>
    <row r="50" spans="1:7" ht="15">
      <c r="A50" s="20">
        <v>41802.75</v>
      </c>
      <c r="B50" s="20"/>
      <c r="C50" s="21" t="str">
        <f>"04210507027"</f>
        <v>04210507027</v>
      </c>
      <c r="D50" s="21" t="s">
        <v>14</v>
      </c>
      <c r="E50" s="21" t="s">
        <v>17</v>
      </c>
      <c r="F50" s="22" t="s">
        <v>58</v>
      </c>
      <c r="G50" s="21" t="s">
        <v>15</v>
      </c>
    </row>
    <row r="51" spans="1:12" ht="15">
      <c r="A51" s="2">
        <v>41802</v>
      </c>
      <c r="B51" s="2"/>
      <c r="C51" s="4" t="str">
        <f>"04210507028"</f>
        <v>04210507028</v>
      </c>
      <c r="D51" s="4" t="s">
        <v>21</v>
      </c>
      <c r="E51" s="4" t="s">
        <v>16</v>
      </c>
      <c r="F51" s="3"/>
      <c r="G51" s="4" t="s">
        <v>15</v>
      </c>
      <c r="L51" s="25"/>
    </row>
    <row r="52" spans="1:7" ht="15">
      <c r="A52" s="2">
        <v>41802.791666666664</v>
      </c>
      <c r="B52" s="2"/>
      <c r="C52" s="4" t="str">
        <f>"04214702023"</f>
        <v>04214702023</v>
      </c>
      <c r="D52" s="4" t="s">
        <v>8</v>
      </c>
      <c r="E52" s="4" t="s">
        <v>9</v>
      </c>
      <c r="F52" s="4"/>
      <c r="G52" s="4" t="s">
        <v>19</v>
      </c>
    </row>
    <row r="53" spans="1:7" ht="15">
      <c r="A53" s="11">
        <v>41806.75</v>
      </c>
      <c r="B53" s="11"/>
      <c r="C53" s="12" t="str">
        <f>"04110512032"</f>
        <v>04110512032</v>
      </c>
      <c r="D53" s="12" t="s">
        <v>6</v>
      </c>
      <c r="E53" s="12" t="s">
        <v>20</v>
      </c>
      <c r="F53" s="13" t="s">
        <v>52</v>
      </c>
      <c r="G53" s="12" t="s">
        <v>7</v>
      </c>
    </row>
    <row r="54" spans="1:7" ht="15">
      <c r="A54" s="2">
        <v>41806</v>
      </c>
      <c r="B54" s="2"/>
      <c r="C54" s="4" t="str">
        <f>"04110512033"</f>
        <v>04110512033</v>
      </c>
      <c r="D54" s="4" t="s">
        <v>24</v>
      </c>
      <c r="E54" s="4" t="s">
        <v>5</v>
      </c>
      <c r="F54" s="3"/>
      <c r="G54" s="4" t="s">
        <v>7</v>
      </c>
    </row>
    <row r="55" spans="1:7" ht="15">
      <c r="A55" s="20">
        <v>41807.75</v>
      </c>
      <c r="B55" s="20"/>
      <c r="C55" s="21" t="str">
        <f>"04210507033"</f>
        <v>04210507033</v>
      </c>
      <c r="D55" s="21" t="s">
        <v>16</v>
      </c>
      <c r="E55" s="21" t="s">
        <v>26</v>
      </c>
      <c r="F55" s="22"/>
      <c r="G55" s="21" t="s">
        <v>15</v>
      </c>
    </row>
    <row r="56" spans="1:7" ht="26.25">
      <c r="A56" s="2">
        <v>41807</v>
      </c>
      <c r="B56" s="2"/>
      <c r="C56" s="4" t="str">
        <f>"04212706028"</f>
        <v>04212706028</v>
      </c>
      <c r="D56" s="4" t="s">
        <v>47</v>
      </c>
      <c r="E56" s="4" t="s">
        <v>9</v>
      </c>
      <c r="F56" s="3"/>
      <c r="G56" s="4" t="s">
        <v>12</v>
      </c>
    </row>
    <row r="57" spans="1:7" ht="15">
      <c r="A57" s="5">
        <v>41808.75</v>
      </c>
      <c r="B57" s="5"/>
      <c r="C57" s="6" t="str">
        <f>"04112708041"</f>
        <v>04112708041</v>
      </c>
      <c r="D57" s="6" t="s">
        <v>9</v>
      </c>
      <c r="E57" s="6" t="s">
        <v>17</v>
      </c>
      <c r="F57" s="7" t="s">
        <v>56</v>
      </c>
      <c r="G57" s="6" t="s">
        <v>10</v>
      </c>
    </row>
    <row r="58" spans="1:7" ht="15">
      <c r="A58" s="2">
        <v>41809</v>
      </c>
      <c r="B58" s="2"/>
      <c r="C58" s="4" t="str">
        <f>"04108510063"</f>
        <v>04108510063</v>
      </c>
      <c r="D58" s="4" t="s">
        <v>48</v>
      </c>
      <c r="E58" s="4" t="s">
        <v>33</v>
      </c>
      <c r="F58" s="4"/>
      <c r="G58" s="4" t="s">
        <v>30</v>
      </c>
    </row>
    <row r="59" spans="1:7" ht="15">
      <c r="A59" s="2">
        <v>41809</v>
      </c>
      <c r="B59" s="2"/>
      <c r="C59" s="4" t="str">
        <f>"04210507031"</f>
        <v>04210507031</v>
      </c>
      <c r="D59" s="4" t="s">
        <v>22</v>
      </c>
      <c r="E59" s="4" t="s">
        <v>14</v>
      </c>
      <c r="F59" s="3"/>
      <c r="G59" s="4" t="s">
        <v>15</v>
      </c>
    </row>
    <row r="60" spans="1:7" ht="15">
      <c r="A60" s="2">
        <v>41809</v>
      </c>
      <c r="B60" s="2"/>
      <c r="C60" s="4" t="str">
        <f>"04108510071"</f>
        <v>04108510071</v>
      </c>
      <c r="D60" s="4" t="s">
        <v>49</v>
      </c>
      <c r="E60" s="4" t="s">
        <v>31</v>
      </c>
      <c r="F60" s="4"/>
      <c r="G60" s="4" t="s">
        <v>30</v>
      </c>
    </row>
    <row r="61" spans="1:7" ht="15">
      <c r="A61" s="2">
        <v>41809</v>
      </c>
      <c r="B61" s="2"/>
      <c r="C61" s="4" t="str">
        <f>"04108510062"</f>
        <v>04108510062</v>
      </c>
      <c r="D61" s="4" t="s">
        <v>8</v>
      </c>
      <c r="E61" s="4" t="s">
        <v>29</v>
      </c>
      <c r="F61" s="4"/>
      <c r="G61" s="4" t="s">
        <v>30</v>
      </c>
    </row>
    <row r="62" spans="1:7" ht="15">
      <c r="A62" s="2">
        <v>41809</v>
      </c>
      <c r="B62" s="2"/>
      <c r="C62" s="4" t="str">
        <f>"04108510070"</f>
        <v>04108510070</v>
      </c>
      <c r="D62" s="4" t="s">
        <v>41</v>
      </c>
      <c r="E62" s="4" t="s">
        <v>34</v>
      </c>
      <c r="F62" s="4"/>
      <c r="G62" s="4" t="s">
        <v>30</v>
      </c>
    </row>
    <row r="63" spans="1:7" ht="15">
      <c r="A63" s="2">
        <v>41809.75</v>
      </c>
      <c r="B63" s="2"/>
      <c r="C63" s="4" t="str">
        <f>"04108510073"</f>
        <v>04108510073</v>
      </c>
      <c r="D63" s="4" t="s">
        <v>31</v>
      </c>
      <c r="E63" s="4" t="s">
        <v>46</v>
      </c>
      <c r="F63" s="4" t="s">
        <v>63</v>
      </c>
      <c r="G63" s="4" t="s">
        <v>30</v>
      </c>
    </row>
    <row r="64" spans="1:7" ht="15">
      <c r="A64" s="2">
        <v>41809</v>
      </c>
      <c r="B64" s="2"/>
      <c r="C64" s="4" t="str">
        <f>"04108510064"</f>
        <v>04108510064</v>
      </c>
      <c r="D64" s="4" t="s">
        <v>8</v>
      </c>
      <c r="E64" s="4" t="s">
        <v>33</v>
      </c>
      <c r="F64" s="4"/>
      <c r="G64" s="4" t="s">
        <v>30</v>
      </c>
    </row>
    <row r="65" spans="1:7" ht="15">
      <c r="A65" s="2">
        <v>41809</v>
      </c>
      <c r="B65" s="2"/>
      <c r="C65" s="4" t="str">
        <f>"04108510065"</f>
        <v>04108510065</v>
      </c>
      <c r="D65" s="4" t="s">
        <v>48</v>
      </c>
      <c r="E65" s="4" t="s">
        <v>29</v>
      </c>
      <c r="F65" s="4"/>
      <c r="G65" s="4" t="s">
        <v>30</v>
      </c>
    </row>
    <row r="66" spans="1:7" ht="15">
      <c r="A66" s="2">
        <v>41809.75</v>
      </c>
      <c r="B66" s="2"/>
      <c r="C66" s="4" t="str">
        <f>"04108510072"</f>
        <v>04108510072</v>
      </c>
      <c r="D66" s="4" t="s">
        <v>34</v>
      </c>
      <c r="E66" s="4" t="s">
        <v>17</v>
      </c>
      <c r="F66" s="4" t="s">
        <v>62</v>
      </c>
      <c r="G66" s="4" t="s">
        <v>30</v>
      </c>
    </row>
    <row r="67" spans="1:7" ht="15">
      <c r="A67" s="23">
        <v>41809.791666666664</v>
      </c>
      <c r="B67" s="23"/>
      <c r="C67" s="24" t="str">
        <f>"04214702026"</f>
        <v>04214702026</v>
      </c>
      <c r="D67" s="24" t="s">
        <v>9</v>
      </c>
      <c r="E67" s="24" t="s">
        <v>50</v>
      </c>
      <c r="F67" s="24" t="s">
        <v>56</v>
      </c>
      <c r="G67" s="24" t="s">
        <v>19</v>
      </c>
    </row>
  </sheetData>
  <printOptions/>
  <pageMargins left="0.75" right="0.75" top="1" bottom="1" header="0.5" footer="0.5"/>
  <pageSetup horizontalDpi="600" verticalDpi="600" orientation="landscape" paperSize="9" r:id="rId1"/>
  <headerFooter>
    <oddHeader>&amp;C&amp;"-,Fet"&amp;14KAMPER BAGN IL VÅR 2014&amp;"-,Normal"&amp;11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</dc:creator>
  <cp:keywords/>
  <dc:description/>
  <cp:lastModifiedBy>sodyveann</cp:lastModifiedBy>
  <cp:lastPrinted>2014-05-06T05:38:05Z</cp:lastPrinted>
  <dcterms:created xsi:type="dcterms:W3CDTF">2014-05-03T13:40:57Z</dcterms:created>
  <dcterms:modified xsi:type="dcterms:W3CDTF">2014-05-22T06:02:47Z</dcterms:modified>
  <cp:category/>
  <cp:version/>
  <cp:contentType/>
  <cp:contentStatus/>
</cp:coreProperties>
</file>